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80" windowWidth="12120" windowHeight="7590" tabRatio="409" activeTab="0"/>
  </bookViews>
  <sheets>
    <sheet name="2016" sheetId="1" r:id="rId1"/>
    <sheet name="Feuil3" sheetId="2" r:id="rId2"/>
  </sheets>
  <definedNames>
    <definedName name="_xlnm.Print_Titles" localSheetId="0">'2016'!$1:$5</definedName>
  </definedNames>
  <calcPr fullCalcOnLoad="1"/>
</workbook>
</file>

<file path=xl/sharedStrings.xml><?xml version="1.0" encoding="utf-8"?>
<sst xmlns="http://schemas.openxmlformats.org/spreadsheetml/2006/main" count="61" uniqueCount="58">
  <si>
    <t>INCOME</t>
  </si>
  <si>
    <t>TOTAL</t>
  </si>
  <si>
    <t>Total Income</t>
  </si>
  <si>
    <t>Staff cost</t>
  </si>
  <si>
    <t>CORE</t>
  </si>
  <si>
    <t xml:space="preserve"> </t>
  </si>
  <si>
    <t>Total expenditures</t>
  </si>
  <si>
    <t>EXPENDITURE</t>
  </si>
  <si>
    <t>Total income</t>
  </si>
  <si>
    <t>budget</t>
  </si>
  <si>
    <t>Incomes</t>
  </si>
  <si>
    <t>max EC grant</t>
  </si>
  <si>
    <t>Result</t>
  </si>
  <si>
    <t>Co-fin to engage</t>
  </si>
  <si>
    <t>Saldo co-financing</t>
  </si>
  <si>
    <t>EC grant 80% total expenditures</t>
  </si>
  <si>
    <t>Total Co-financing</t>
  </si>
  <si>
    <t>RDIS</t>
  </si>
  <si>
    <t>not engaged at the end 12/2015</t>
  </si>
  <si>
    <t>OSFFP</t>
  </si>
  <si>
    <t>OSFNP</t>
  </si>
  <si>
    <t>OSFRE</t>
  </si>
  <si>
    <t>SRTRE</t>
  </si>
  <si>
    <t>RDIS                     Expenditures</t>
  </si>
  <si>
    <t>Membership fees</t>
  </si>
  <si>
    <t>Others costs</t>
  </si>
  <si>
    <t>Travel</t>
  </si>
  <si>
    <t>OSFBC</t>
  </si>
  <si>
    <t>UNEAR</t>
  </si>
  <si>
    <t>Global overview 12/2016</t>
  </si>
  <si>
    <t>Actual till 12/2016</t>
  </si>
  <si>
    <t>Activity costs (60500+60700+60770+60760+60750 )</t>
  </si>
  <si>
    <t>OSF Formation Professionnel ref. OR2015-24071</t>
  </si>
  <si>
    <t>OSF Black Caucus ref. OR2016-29896</t>
  </si>
  <si>
    <t>Sigrid Rausing core/regranting/other ref. 06/11/2015</t>
  </si>
  <si>
    <t>OSF Forgotten Women &amp; regranting ref. OR2015-21857</t>
  </si>
  <si>
    <t>OSF Migration project ref. OR2016-30812</t>
  </si>
  <si>
    <t>OSFMI</t>
  </si>
  <si>
    <t>SRTEX</t>
  </si>
  <si>
    <t>OSF Forgotten Women ref. OR2015-21857</t>
  </si>
  <si>
    <t>Sigrid Rausing Core ref. 06/11/2015</t>
  </si>
  <si>
    <t>Subsistence</t>
  </si>
  <si>
    <t>trop de co-financement!</t>
  </si>
  <si>
    <t>Sigrid Rausing ref. 06/11/2016 - guarantee</t>
  </si>
  <si>
    <t>EC contribution</t>
  </si>
  <si>
    <t>Co fin to engage</t>
  </si>
  <si>
    <t>Co fin recieved</t>
  </si>
  <si>
    <t>Difference</t>
  </si>
  <si>
    <t>Overhead</t>
  </si>
  <si>
    <t>OSF Migration project ref. OR2016-30812 report</t>
  </si>
  <si>
    <t>Received from EC</t>
  </si>
  <si>
    <t>To be received from EC</t>
  </si>
  <si>
    <t>OSF Core grant RDIS &amp; OSF Core and National projects ref. OR2014-18200</t>
  </si>
  <si>
    <t>OSF Core grant RDIS ref. OR2014-18200</t>
  </si>
  <si>
    <t>PRO FORMA - FINAL REPORT AVAILABLE BY 28 February 2017</t>
  </si>
  <si>
    <t>ENAR AISBL - OSF Core and National Projects ref. OR2014-18200</t>
  </si>
  <si>
    <t>YEAR 2016 - FINANCIAL REPORT</t>
  </si>
  <si>
    <t>EC RDIS Grant (advance received € 719618,46)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</si>
</sst>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&quot;€&quot;"/>
    <numFmt numFmtId="181" formatCode="#,##0.00\ _€"/>
    <numFmt numFmtId="182" formatCode="&quot;€&quot;\ #,##0.00"/>
    <numFmt numFmtId="183" formatCode="0.0%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[$-40C]dddd\ d\ mmmm\ yyyy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14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181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80" fontId="6" fillId="0" borderId="16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0" fontId="42" fillId="0" borderId="0" xfId="0" applyFont="1" applyBorder="1" applyAlignment="1">
      <alignment/>
    </xf>
    <xf numFmtId="180" fontId="7" fillId="0" borderId="0" xfId="0" applyNumberFormat="1" applyFont="1" applyAlignment="1">
      <alignment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0" xfId="0" applyNumberFormat="1" applyFont="1" applyFill="1" applyBorder="1" applyAlignment="1">
      <alignment/>
    </xf>
    <xf numFmtId="180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0" fontId="6" fillId="0" borderId="22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4" borderId="22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22" xfId="0" applyFont="1" applyBorder="1" applyAlignment="1">
      <alignment/>
    </xf>
    <xf numFmtId="180" fontId="7" fillId="0" borderId="22" xfId="0" applyNumberFormat="1" applyFont="1" applyBorder="1" applyAlignment="1">
      <alignment/>
    </xf>
    <xf numFmtId="0" fontId="7" fillId="0" borderId="22" xfId="0" applyFont="1" applyFill="1" applyBorder="1" applyAlignment="1">
      <alignment horizontal="left"/>
    </xf>
    <xf numFmtId="180" fontId="7" fillId="0" borderId="22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9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0" fontId="3" fillId="35" borderId="0" xfId="0" applyFont="1" applyFill="1" applyBorder="1" applyAlignment="1">
      <alignment/>
    </xf>
    <xf numFmtId="180" fontId="6" fillId="35" borderId="21" xfId="0" applyNumberFormat="1" applyFont="1" applyFill="1" applyBorder="1" applyAlignment="1">
      <alignment/>
    </xf>
    <xf numFmtId="180" fontId="7" fillId="36" borderId="20" xfId="0" applyNumberFormat="1" applyFont="1" applyFill="1" applyBorder="1" applyAlignment="1">
      <alignment/>
    </xf>
    <xf numFmtId="180" fontId="7" fillId="35" borderId="22" xfId="0" applyNumberFormat="1" applyFont="1" applyFill="1" applyBorder="1" applyAlignment="1">
      <alignment/>
    </xf>
    <xf numFmtId="180" fontId="7" fillId="35" borderId="20" xfId="0" applyNumberFormat="1" applyFont="1" applyFill="1" applyBorder="1" applyAlignment="1">
      <alignment/>
    </xf>
    <xf numFmtId="0" fontId="6" fillId="37" borderId="23" xfId="0" applyFont="1" applyFill="1" applyBorder="1" applyAlignment="1">
      <alignment horizontal="left"/>
    </xf>
    <xf numFmtId="167" fontId="7" fillId="37" borderId="11" xfId="0" applyNumberFormat="1" applyFont="1" applyFill="1" applyBorder="1" applyAlignment="1">
      <alignment/>
    </xf>
    <xf numFmtId="180" fontId="7" fillId="37" borderId="15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20" xfId="0" applyFont="1" applyFill="1" applyBorder="1" applyAlignment="1">
      <alignment horizontal="left"/>
    </xf>
    <xf numFmtId="0" fontId="7" fillId="35" borderId="20" xfId="0" applyFont="1" applyFill="1" applyBorder="1" applyAlignment="1">
      <alignment/>
    </xf>
    <xf numFmtId="180" fontId="6" fillId="36" borderId="12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="70" zoomScaleNormal="70" zoomScalePageLayoutView="0" workbookViewId="0" topLeftCell="C6">
      <selection activeCell="F37" sqref="F37"/>
    </sheetView>
  </sheetViews>
  <sheetFormatPr defaultColWidth="9.140625" defaultRowHeight="12.75"/>
  <cols>
    <col min="1" max="1" width="5.00390625" style="1" customWidth="1"/>
    <col min="2" max="2" width="93.8515625" style="1" customWidth="1"/>
    <col min="3" max="3" width="60.421875" style="1" customWidth="1"/>
    <col min="4" max="4" width="22.28125" style="1" customWidth="1"/>
    <col min="5" max="5" width="18.7109375" style="1" customWidth="1"/>
    <col min="6" max="6" width="22.140625" style="1" customWidth="1"/>
    <col min="7" max="8" width="22.28125" style="1" customWidth="1"/>
    <col min="9" max="9" width="29.140625" style="1" customWidth="1"/>
    <col min="10" max="10" width="18.8515625" style="1" customWidth="1"/>
    <col min="11" max="11" width="24.7109375" style="1" customWidth="1"/>
    <col min="12" max="12" width="18.57421875" style="1" customWidth="1"/>
    <col min="13" max="13" width="20.7109375" style="1" customWidth="1"/>
    <col min="14" max="16" width="20.00390625" style="1" customWidth="1"/>
    <col min="17" max="17" width="15.57421875" style="1" bestFit="1" customWidth="1"/>
    <col min="18" max="18" width="16.421875" style="1" bestFit="1" customWidth="1"/>
    <col min="19" max="16384" width="9.140625" style="1" customWidth="1"/>
  </cols>
  <sheetData>
    <row r="1" spans="1:12" ht="13.5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</row>
    <row r="2" spans="2:12" ht="15">
      <c r="B2" s="12" t="s">
        <v>55</v>
      </c>
      <c r="C2" s="12" t="s">
        <v>56</v>
      </c>
      <c r="D2" s="12"/>
      <c r="E2" s="12"/>
      <c r="F2" s="12"/>
      <c r="G2" s="12"/>
      <c r="H2" s="12"/>
      <c r="I2" s="12"/>
      <c r="J2" s="12"/>
      <c r="K2" s="13" t="s">
        <v>29</v>
      </c>
      <c r="L2" s="13"/>
    </row>
    <row r="3" spans="2:12" ht="15">
      <c r="B3" s="12"/>
      <c r="C3" s="12"/>
      <c r="D3" s="47"/>
      <c r="E3" s="13"/>
      <c r="F3" s="13"/>
      <c r="G3" s="13"/>
      <c r="H3" s="13"/>
      <c r="I3" s="13"/>
      <c r="J3" s="13"/>
      <c r="K3" s="13"/>
      <c r="L3" s="13"/>
    </row>
    <row r="4" spans="2:12" ht="15">
      <c r="B4" s="94" t="s">
        <v>54</v>
      </c>
      <c r="C4" s="14"/>
      <c r="D4" s="14"/>
      <c r="E4" s="14"/>
      <c r="F4" s="14"/>
      <c r="G4" s="14"/>
      <c r="H4" s="14"/>
      <c r="I4" s="14"/>
      <c r="J4" s="14"/>
      <c r="K4" s="15"/>
      <c r="L4" s="15"/>
    </row>
    <row r="5" spans="2:12" ht="15">
      <c r="B5" s="14"/>
      <c r="C5" s="14"/>
      <c r="D5" s="57"/>
      <c r="E5" s="57"/>
      <c r="F5" s="57"/>
      <c r="G5" s="57"/>
      <c r="H5" s="57"/>
      <c r="I5" s="57"/>
      <c r="J5" s="57"/>
      <c r="K5" s="57"/>
      <c r="L5" s="57"/>
    </row>
    <row r="6" spans="2:12" ht="21" customHeight="1" thickBot="1">
      <c r="B6" s="14"/>
      <c r="C6" s="14"/>
      <c r="D6" s="14"/>
      <c r="E6" s="53"/>
      <c r="F6" s="53"/>
      <c r="G6" s="53"/>
      <c r="H6" s="53"/>
      <c r="I6" s="53"/>
      <c r="J6" s="53"/>
      <c r="K6" s="53"/>
      <c r="L6" s="54"/>
    </row>
    <row r="7" spans="1:12" s="7" customFormat="1" ht="15" thickBot="1">
      <c r="A7" s="69"/>
      <c r="B7" s="49" t="s">
        <v>0</v>
      </c>
      <c r="C7" s="50" t="s">
        <v>1</v>
      </c>
      <c r="D7" s="50" t="s">
        <v>17</v>
      </c>
      <c r="E7" s="66" t="s">
        <v>19</v>
      </c>
      <c r="F7" s="66" t="s">
        <v>20</v>
      </c>
      <c r="G7" s="66" t="s">
        <v>21</v>
      </c>
      <c r="H7" s="66" t="s">
        <v>27</v>
      </c>
      <c r="I7" s="66" t="s">
        <v>37</v>
      </c>
      <c r="J7" s="66" t="s">
        <v>22</v>
      </c>
      <c r="K7" s="66" t="s">
        <v>38</v>
      </c>
      <c r="L7" s="66" t="s">
        <v>28</v>
      </c>
    </row>
    <row r="8" spans="1:12" ht="15">
      <c r="A8" s="2"/>
      <c r="B8" s="42"/>
      <c r="C8" s="43"/>
      <c r="D8" s="44"/>
      <c r="E8" s="44"/>
      <c r="F8" s="44"/>
      <c r="G8" s="44"/>
      <c r="H8" s="44"/>
      <c r="I8" s="44"/>
      <c r="J8" s="44"/>
      <c r="K8" s="43"/>
      <c r="L8" s="43"/>
    </row>
    <row r="9" spans="1:13" ht="15">
      <c r="A9" s="2"/>
      <c r="B9" s="45"/>
      <c r="C9" s="45"/>
      <c r="D9" s="45"/>
      <c r="E9" s="47"/>
      <c r="F9" s="45"/>
      <c r="G9" s="45"/>
      <c r="H9" s="45"/>
      <c r="I9" s="45"/>
      <c r="J9" s="45"/>
      <c r="K9" s="45"/>
      <c r="L9" s="45"/>
      <c r="M9" s="2"/>
    </row>
    <row r="10" spans="1:15" ht="15">
      <c r="A10" s="2"/>
      <c r="B10" s="58" t="s">
        <v>57</v>
      </c>
      <c r="C10" s="47">
        <f>SUM(D10:L10)</f>
        <v>899523.07</v>
      </c>
      <c r="D10" s="47">
        <v>899523.07</v>
      </c>
      <c r="E10" s="47"/>
      <c r="F10" s="47"/>
      <c r="G10" s="47"/>
      <c r="H10" s="47"/>
      <c r="I10" s="47"/>
      <c r="J10" s="47"/>
      <c r="K10" s="47"/>
      <c r="L10" s="47"/>
      <c r="M10" s="3"/>
      <c r="N10" s="8"/>
      <c r="O10" s="8"/>
    </row>
    <row r="11" spans="1:15" ht="15">
      <c r="A11" s="2"/>
      <c r="B11" s="59" t="s">
        <v>18</v>
      </c>
      <c r="C11" s="47">
        <f>SUM(D11:L11)</f>
        <v>0</v>
      </c>
      <c r="D11" s="47">
        <v>0</v>
      </c>
      <c r="E11" s="47"/>
      <c r="F11" s="47"/>
      <c r="G11" s="47"/>
      <c r="H11" s="47"/>
      <c r="I11" s="47"/>
      <c r="J11" s="47"/>
      <c r="K11" s="47"/>
      <c r="L11" s="47"/>
      <c r="M11" s="3"/>
      <c r="N11" s="8"/>
      <c r="O11" s="8"/>
    </row>
    <row r="12" spans="1:15" ht="15">
      <c r="A12" s="2"/>
      <c r="B12" s="59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3"/>
      <c r="N12" s="8"/>
      <c r="O12" s="8"/>
    </row>
    <row r="13" spans="1:15" ht="15">
      <c r="A13" s="2"/>
      <c r="B13" s="59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3"/>
      <c r="N13" s="8"/>
      <c r="O13" s="8"/>
    </row>
    <row r="14" spans="1:15" ht="15">
      <c r="A14" s="2"/>
      <c r="B14" s="91" t="s">
        <v>52</v>
      </c>
      <c r="C14" s="84">
        <f aca="true" t="shared" si="0" ref="C14:C21">SUM(D14:L14)</f>
        <v>121709.66</v>
      </c>
      <c r="D14" s="84">
        <f>62446.54+24263.12-5000</f>
        <v>81709.66</v>
      </c>
      <c r="E14" s="47"/>
      <c r="F14" s="84">
        <v>40000</v>
      </c>
      <c r="G14" s="47"/>
      <c r="H14" s="47"/>
      <c r="I14" s="47"/>
      <c r="J14" s="47"/>
      <c r="K14" s="47"/>
      <c r="L14" s="47"/>
      <c r="M14" s="3"/>
      <c r="N14" s="8"/>
      <c r="O14" s="8"/>
    </row>
    <row r="15" spans="1:15" ht="15">
      <c r="A15" s="2"/>
      <c r="B15" s="92" t="s">
        <v>35</v>
      </c>
      <c r="C15" s="47">
        <f t="shared" si="0"/>
        <v>112505.34</v>
      </c>
      <c r="D15" s="86">
        <f>56493.58+5862.41</f>
        <v>62355.990000000005</v>
      </c>
      <c r="E15" s="47"/>
      <c r="F15" s="47"/>
      <c r="G15" s="47">
        <v>50149.35</v>
      </c>
      <c r="H15" s="47"/>
      <c r="I15" s="47"/>
      <c r="J15" s="47"/>
      <c r="K15" s="47"/>
      <c r="L15" s="47"/>
      <c r="M15" s="3"/>
      <c r="N15" s="8"/>
      <c r="O15" s="8"/>
    </row>
    <row r="16" spans="1:15" ht="15">
      <c r="A16" s="2"/>
      <c r="B16" s="58" t="s">
        <v>32</v>
      </c>
      <c r="C16" s="47">
        <f t="shared" si="0"/>
        <v>15564.419999999998</v>
      </c>
      <c r="D16" s="47"/>
      <c r="E16" s="47">
        <f>14045.38+1519.04</f>
        <v>15564.419999999998</v>
      </c>
      <c r="F16" s="47"/>
      <c r="G16" s="47"/>
      <c r="H16" s="47"/>
      <c r="I16" s="47"/>
      <c r="J16" s="47"/>
      <c r="K16" s="47"/>
      <c r="L16" s="47"/>
      <c r="M16" s="3"/>
      <c r="N16" s="8"/>
      <c r="O16" s="8"/>
    </row>
    <row r="17" spans="1:15" ht="15">
      <c r="A17" s="2"/>
      <c r="B17" s="58" t="s">
        <v>33</v>
      </c>
      <c r="C17" s="47">
        <f t="shared" si="0"/>
        <v>22024.49</v>
      </c>
      <c r="D17" s="47"/>
      <c r="E17" s="47"/>
      <c r="F17" s="47"/>
      <c r="G17" s="47"/>
      <c r="H17" s="47">
        <v>22024.49</v>
      </c>
      <c r="I17" s="47"/>
      <c r="J17" s="47"/>
      <c r="K17" s="47"/>
      <c r="L17" s="47"/>
      <c r="M17" s="3"/>
      <c r="N17" s="8"/>
      <c r="O17" s="8"/>
    </row>
    <row r="18" spans="1:15" ht="15">
      <c r="A18" s="2"/>
      <c r="B18" s="60" t="s">
        <v>36</v>
      </c>
      <c r="C18" s="86">
        <f t="shared" si="0"/>
        <v>11513.45</v>
      </c>
      <c r="D18" s="47"/>
      <c r="E18" s="47"/>
      <c r="F18" s="47"/>
      <c r="G18" s="47"/>
      <c r="H18" s="47"/>
      <c r="I18" s="86">
        <v>11513.45</v>
      </c>
      <c r="J18" s="47"/>
      <c r="K18" s="47"/>
      <c r="L18" s="47"/>
      <c r="M18" s="3"/>
      <c r="N18" s="8"/>
      <c r="O18" s="8"/>
    </row>
    <row r="19" spans="1:15" ht="15">
      <c r="A19" s="2"/>
      <c r="B19" s="60" t="s">
        <v>49</v>
      </c>
      <c r="C19" s="86">
        <f t="shared" si="0"/>
        <v>-11513.45</v>
      </c>
      <c r="D19" s="47"/>
      <c r="E19" s="47"/>
      <c r="F19" s="47"/>
      <c r="G19" s="47"/>
      <c r="H19" s="47"/>
      <c r="I19" s="86">
        <v>-11513.45</v>
      </c>
      <c r="J19" s="47"/>
      <c r="K19" s="47"/>
      <c r="L19" s="47"/>
      <c r="M19" s="3"/>
      <c r="N19" s="8"/>
      <c r="O19" s="8"/>
    </row>
    <row r="20" spans="1:15" ht="15">
      <c r="A20" s="2"/>
      <c r="B20" s="60" t="s">
        <v>34</v>
      </c>
      <c r="C20" s="47">
        <f t="shared" si="0"/>
        <v>84921.76000000001</v>
      </c>
      <c r="D20" s="47">
        <v>53421.76</v>
      </c>
      <c r="E20" s="47"/>
      <c r="F20" s="47"/>
      <c r="G20" s="47"/>
      <c r="H20" s="47"/>
      <c r="I20" s="47"/>
      <c r="J20" s="47">
        <v>7500</v>
      </c>
      <c r="K20" s="47">
        <v>24000</v>
      </c>
      <c r="L20" s="47"/>
      <c r="M20" s="3"/>
      <c r="N20" s="8"/>
      <c r="O20" s="8"/>
    </row>
    <row r="21" spans="1:15" ht="15">
      <c r="A21" s="2"/>
      <c r="B21" s="60" t="s">
        <v>24</v>
      </c>
      <c r="C21" s="47">
        <f t="shared" si="0"/>
        <v>9905</v>
      </c>
      <c r="D21" s="47"/>
      <c r="E21" s="47"/>
      <c r="F21" s="47"/>
      <c r="G21" s="47"/>
      <c r="H21" s="47"/>
      <c r="I21" s="47"/>
      <c r="J21" s="47"/>
      <c r="K21" s="47">
        <v>0</v>
      </c>
      <c r="L21" s="47">
        <v>9905</v>
      </c>
      <c r="M21" s="3"/>
      <c r="N21" s="8"/>
      <c r="O21" s="8"/>
    </row>
    <row r="22" spans="1:15" ht="15">
      <c r="A22" s="2"/>
      <c r="B22" s="59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3"/>
      <c r="N22" s="8"/>
      <c r="O22" s="8"/>
    </row>
    <row r="23" spans="1:15" ht="15" thickBot="1">
      <c r="A23" s="2"/>
      <c r="B23" s="61" t="s">
        <v>2</v>
      </c>
      <c r="C23" s="48">
        <f aca="true" t="shared" si="1" ref="C23:L23">SUM(C10:C22)</f>
        <v>1266153.74</v>
      </c>
      <c r="D23" s="64">
        <f t="shared" si="1"/>
        <v>1097010.48</v>
      </c>
      <c r="E23" s="64">
        <f t="shared" si="1"/>
        <v>15564.419999999998</v>
      </c>
      <c r="F23" s="64">
        <f t="shared" si="1"/>
        <v>40000</v>
      </c>
      <c r="G23" s="64">
        <f t="shared" si="1"/>
        <v>50149.35</v>
      </c>
      <c r="H23" s="64">
        <f t="shared" si="1"/>
        <v>22024.49</v>
      </c>
      <c r="I23" s="64">
        <f t="shared" si="1"/>
        <v>0</v>
      </c>
      <c r="J23" s="64">
        <f t="shared" si="1"/>
        <v>7500</v>
      </c>
      <c r="K23" s="64">
        <f t="shared" si="1"/>
        <v>24000</v>
      </c>
      <c r="L23" s="64">
        <f t="shared" si="1"/>
        <v>9905</v>
      </c>
      <c r="M23" s="3"/>
      <c r="N23" s="8"/>
      <c r="O23" s="8"/>
    </row>
    <row r="24" spans="1:12" ht="18.75" customHeight="1" thickBot="1">
      <c r="A24" s="2"/>
      <c r="B24" s="62"/>
      <c r="C24" s="19"/>
      <c r="D24" s="65"/>
      <c r="E24" s="65"/>
      <c r="F24" s="65"/>
      <c r="G24" s="65"/>
      <c r="H24" s="65"/>
      <c r="I24" s="65"/>
      <c r="J24" s="65"/>
      <c r="K24" s="62"/>
      <c r="L24" s="62"/>
    </row>
    <row r="25" spans="1:14" ht="15" thickBot="1">
      <c r="A25" s="2"/>
      <c r="B25" s="63" t="s">
        <v>7</v>
      </c>
      <c r="C25" s="50" t="s">
        <v>1</v>
      </c>
      <c r="D25" s="66" t="str">
        <f>+D7</f>
        <v>RDIS</v>
      </c>
      <c r="E25" s="66" t="str">
        <f>+E7</f>
        <v>OSFFP</v>
      </c>
      <c r="F25" s="66" t="str">
        <f>+F7</f>
        <v>OSFNP</v>
      </c>
      <c r="G25" s="66" t="str">
        <f>+G7</f>
        <v>OSFRE</v>
      </c>
      <c r="H25" s="66" t="str">
        <f>+H7</f>
        <v>OSFBC</v>
      </c>
      <c r="I25" s="66"/>
      <c r="J25" s="66" t="str">
        <f>+J7</f>
        <v>SRTRE</v>
      </c>
      <c r="K25" s="66" t="str">
        <f>+K7</f>
        <v>SRTEX</v>
      </c>
      <c r="L25" s="66" t="str">
        <f>+L7</f>
        <v>UNEAR</v>
      </c>
      <c r="M25" s="2"/>
      <c r="N25" s="11"/>
    </row>
    <row r="26" spans="1:14" ht="15">
      <c r="A26" s="2"/>
      <c r="B26" s="56"/>
      <c r="C26" s="45"/>
      <c r="D26" s="58"/>
      <c r="E26" s="58"/>
      <c r="F26" s="58"/>
      <c r="G26" s="58"/>
      <c r="H26" s="58"/>
      <c r="I26" s="58"/>
      <c r="J26" s="58"/>
      <c r="K26" s="58"/>
      <c r="L26" s="58"/>
      <c r="M26" s="2"/>
      <c r="N26" s="10"/>
    </row>
    <row r="27" spans="1:13" ht="15">
      <c r="A27" s="2"/>
      <c r="B27" s="56" t="s">
        <v>3</v>
      </c>
      <c r="C27" s="46">
        <f aca="true" t="shared" si="2" ref="C27:C32">SUM(D27:L27)</f>
        <v>617976.2799999999</v>
      </c>
      <c r="D27" s="47">
        <v>608846.69</v>
      </c>
      <c r="E27" s="47">
        <v>9129.59</v>
      </c>
      <c r="F27" s="47"/>
      <c r="G27" s="47"/>
      <c r="H27" s="47"/>
      <c r="I27" s="47"/>
      <c r="J27" s="47"/>
      <c r="K27" s="47"/>
      <c r="L27" s="47"/>
      <c r="M27" s="2"/>
    </row>
    <row r="28" spans="1:13" ht="15">
      <c r="A28" s="2"/>
      <c r="B28" s="56" t="s">
        <v>26</v>
      </c>
      <c r="C28" s="46">
        <f t="shared" si="2"/>
        <v>42002.06</v>
      </c>
      <c r="D28" s="47">
        <v>37056.44</v>
      </c>
      <c r="E28" s="47">
        <v>647.85</v>
      </c>
      <c r="F28" s="47"/>
      <c r="G28" s="47"/>
      <c r="H28" s="47">
        <v>4297.77</v>
      </c>
      <c r="I28" s="47"/>
      <c r="J28" s="47"/>
      <c r="K28" s="47"/>
      <c r="L28" s="47"/>
      <c r="M28" s="2"/>
    </row>
    <row r="29" spans="1:13" ht="15">
      <c r="A29" s="2"/>
      <c r="B29" s="56" t="s">
        <v>41</v>
      </c>
      <c r="C29" s="46">
        <f t="shared" si="2"/>
        <v>51278.27</v>
      </c>
      <c r="D29" s="47">
        <v>38639.13</v>
      </c>
      <c r="E29" s="47">
        <v>1103.02</v>
      </c>
      <c r="F29" s="47"/>
      <c r="G29" s="47"/>
      <c r="H29" s="47">
        <v>11536.12</v>
      </c>
      <c r="I29" s="47"/>
      <c r="J29" s="47"/>
      <c r="K29" s="47"/>
      <c r="L29" s="47"/>
      <c r="M29" s="2"/>
    </row>
    <row r="30" spans="1:13" ht="15" thickBot="1">
      <c r="A30" s="2"/>
      <c r="B30" s="56" t="s">
        <v>31</v>
      </c>
      <c r="C30" s="46">
        <f t="shared" si="2"/>
        <v>135817.32</v>
      </c>
      <c r="D30" s="47">
        <f>320+22461.6+11461.5+2656.17+10598.05</f>
        <v>47497.31999999999</v>
      </c>
      <c r="E30" s="47"/>
      <c r="F30" s="47">
        <v>37500</v>
      </c>
      <c r="G30" s="47">
        <v>43800</v>
      </c>
      <c r="H30" s="47"/>
      <c r="I30" s="47"/>
      <c r="J30" s="47">
        <v>7020</v>
      </c>
      <c r="K30" s="47"/>
      <c r="L30" s="47"/>
      <c r="M30" s="2"/>
    </row>
    <row r="31" spans="1:13" ht="15" thickBot="1">
      <c r="A31" s="2"/>
      <c r="B31" s="56" t="s">
        <v>48</v>
      </c>
      <c r="C31" s="46">
        <f t="shared" si="2"/>
        <v>-5.684341886080801E-13</v>
      </c>
      <c r="D31" s="47">
        <f>-SUM(E31:L31)</f>
        <v>-12461.740000000002</v>
      </c>
      <c r="E31" s="85">
        <v>2819.28</v>
      </c>
      <c r="F31" s="86">
        <f>2449.67+50.33</f>
        <v>2500</v>
      </c>
      <c r="G31" s="86">
        <v>6349.35</v>
      </c>
      <c r="H31" s="86">
        <v>313.11</v>
      </c>
      <c r="I31" s="86"/>
      <c r="J31" s="86">
        <v>480</v>
      </c>
      <c r="K31" s="86"/>
      <c r="L31" s="86"/>
      <c r="M31" s="2"/>
    </row>
    <row r="32" spans="1:13" ht="15">
      <c r="A32" s="2"/>
      <c r="B32" s="56" t="s">
        <v>25</v>
      </c>
      <c r="C32" s="46">
        <f t="shared" si="2"/>
        <v>262925.95000000007</v>
      </c>
      <c r="D32" s="47">
        <f>1109999.88-E33-F33-G33-H33-I33-J33-K33-L33-D27-D28-D29-D30-D31</f>
        <v>235381.30000000005</v>
      </c>
      <c r="E32" s="47">
        <f>12745.14-E27-E28-E29-E30</f>
        <v>1864.6799999999994</v>
      </c>
      <c r="F32" s="47"/>
      <c r="G32" s="47"/>
      <c r="H32" s="47">
        <f>5850.85+26.64</f>
        <v>5877.490000000001</v>
      </c>
      <c r="I32" s="47"/>
      <c r="J32" s="47"/>
      <c r="K32" s="47">
        <f>11107.8+1184.92+416.98</f>
        <v>12709.699999999999</v>
      </c>
      <c r="L32" s="47">
        <v>7092.78</v>
      </c>
      <c r="M32" s="2"/>
    </row>
    <row r="33" spans="1:13" ht="15" thickBot="1">
      <c r="A33" s="2"/>
      <c r="B33" s="51" t="s">
        <v>6</v>
      </c>
      <c r="C33" s="48">
        <f aca="true" t="shared" si="3" ref="C33:L33">SUM(C27:C32)</f>
        <v>1109999.88</v>
      </c>
      <c r="D33" s="64">
        <f t="shared" si="3"/>
        <v>954959.1399999999</v>
      </c>
      <c r="E33" s="64">
        <f t="shared" si="3"/>
        <v>15564.420000000002</v>
      </c>
      <c r="F33" s="64">
        <f t="shared" si="3"/>
        <v>40000</v>
      </c>
      <c r="G33" s="64">
        <f t="shared" si="3"/>
        <v>50149.35</v>
      </c>
      <c r="H33" s="64">
        <f t="shared" si="3"/>
        <v>22024.49</v>
      </c>
      <c r="I33" s="64">
        <f t="shared" si="3"/>
        <v>0</v>
      </c>
      <c r="J33" s="64">
        <f t="shared" si="3"/>
        <v>7500</v>
      </c>
      <c r="K33" s="64">
        <f t="shared" si="3"/>
        <v>12709.699999999999</v>
      </c>
      <c r="L33" s="83">
        <f t="shared" si="3"/>
        <v>7092.78</v>
      </c>
      <c r="M33" s="82"/>
    </row>
    <row r="34" spans="1:13" ht="15" thickBot="1">
      <c r="A34" s="2"/>
      <c r="B34" s="70"/>
      <c r="C34" s="71"/>
      <c r="D34" s="71">
        <f aca="true" t="shared" si="4" ref="D34:L34">+D23-D33</f>
        <v>142051.34000000008</v>
      </c>
      <c r="E34" s="71">
        <f t="shared" si="4"/>
        <v>0</v>
      </c>
      <c r="F34" s="71">
        <f t="shared" si="4"/>
        <v>0</v>
      </c>
      <c r="G34" s="71">
        <f t="shared" si="4"/>
        <v>0</v>
      </c>
      <c r="H34" s="71">
        <f t="shared" si="4"/>
        <v>0</v>
      </c>
      <c r="I34" s="71">
        <f t="shared" si="4"/>
        <v>0</v>
      </c>
      <c r="J34" s="71">
        <f t="shared" si="4"/>
        <v>0</v>
      </c>
      <c r="K34" s="71">
        <f t="shared" si="4"/>
        <v>11290.300000000001</v>
      </c>
      <c r="L34" s="71">
        <f t="shared" si="4"/>
        <v>2812.2200000000003</v>
      </c>
      <c r="M34" s="3"/>
    </row>
    <row r="35" spans="1:12" ht="15" thickBot="1">
      <c r="A35" s="2"/>
      <c r="B35" s="72" t="s">
        <v>43</v>
      </c>
      <c r="C35" s="73"/>
      <c r="D35" s="73"/>
      <c r="E35" s="73"/>
      <c r="F35" s="73"/>
      <c r="G35" s="73"/>
      <c r="H35" s="73"/>
      <c r="I35" s="73"/>
      <c r="J35" s="73"/>
      <c r="K35" s="73">
        <v>-11290.3</v>
      </c>
      <c r="L35" s="73"/>
    </row>
    <row r="36" spans="1:12" ht="15" hidden="1" thickBot="1">
      <c r="A36" s="2"/>
      <c r="B36" s="52" t="s">
        <v>12</v>
      </c>
      <c r="C36" s="55">
        <f aca="true" t="shared" si="5" ref="C36:L36">C23-C33</f>
        <v>156153.8600000001</v>
      </c>
      <c r="D36" s="55">
        <f t="shared" si="5"/>
        <v>142051.34000000008</v>
      </c>
      <c r="E36" s="55">
        <f t="shared" si="5"/>
        <v>0</v>
      </c>
      <c r="F36" s="67">
        <f t="shared" si="5"/>
        <v>0</v>
      </c>
      <c r="G36" s="55">
        <f t="shared" si="5"/>
        <v>0</v>
      </c>
      <c r="H36" s="55">
        <f t="shared" si="5"/>
        <v>0</v>
      </c>
      <c r="I36" s="55">
        <f t="shared" si="5"/>
        <v>0</v>
      </c>
      <c r="J36" s="55">
        <f t="shared" si="5"/>
        <v>0</v>
      </c>
      <c r="K36" s="55">
        <f t="shared" si="5"/>
        <v>11290.300000000001</v>
      </c>
      <c r="L36" s="68">
        <f t="shared" si="5"/>
        <v>2812.2200000000003</v>
      </c>
    </row>
    <row r="37" spans="1:12" ht="15">
      <c r="A37" s="2"/>
      <c r="B37" s="14"/>
      <c r="C37" s="24"/>
      <c r="D37" s="24"/>
      <c r="E37" s="24"/>
      <c r="F37" s="74"/>
      <c r="G37" s="74"/>
      <c r="H37" s="74"/>
      <c r="I37" s="74"/>
      <c r="J37" s="24"/>
      <c r="K37" s="24"/>
      <c r="L37" s="24"/>
    </row>
    <row r="38" spans="1:16" ht="15" thickBot="1">
      <c r="A38" s="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4"/>
      <c r="N38" s="4"/>
      <c r="O38" s="4"/>
      <c r="P38" s="4"/>
    </row>
    <row r="39" spans="2:12" ht="30.75" customHeight="1">
      <c r="B39" s="87" t="s">
        <v>23</v>
      </c>
      <c r="C39" s="26"/>
      <c r="D39" s="27" t="s">
        <v>30</v>
      </c>
      <c r="E39" s="27"/>
      <c r="F39" s="16" t="s">
        <v>9</v>
      </c>
      <c r="G39" s="28"/>
      <c r="H39" s="28"/>
      <c r="I39" s="28"/>
      <c r="J39" s="26"/>
      <c r="K39" s="26"/>
      <c r="L39" s="29"/>
    </row>
    <row r="40" spans="2:12" ht="25.5" customHeight="1">
      <c r="B40" s="30"/>
      <c r="C40" s="17"/>
      <c r="D40" s="19"/>
      <c r="E40" s="19"/>
      <c r="F40" s="17"/>
      <c r="G40" s="19"/>
      <c r="H40" s="19"/>
      <c r="I40" s="19"/>
      <c r="J40" s="17"/>
      <c r="K40" s="17"/>
      <c r="L40" s="18"/>
    </row>
    <row r="41" spans="2:12" ht="15">
      <c r="B41" s="30"/>
      <c r="C41" s="17" t="s">
        <v>4</v>
      </c>
      <c r="D41" s="19">
        <f>D33</f>
        <v>954959.1399999999</v>
      </c>
      <c r="E41" s="19"/>
      <c r="F41" s="17"/>
      <c r="G41" s="19"/>
      <c r="H41" s="19"/>
      <c r="I41" s="19"/>
      <c r="J41" s="17"/>
      <c r="K41" s="17"/>
      <c r="L41" s="18"/>
    </row>
    <row r="42" spans="2:12" ht="24" customHeight="1">
      <c r="B42" s="31"/>
      <c r="C42" s="17"/>
      <c r="D42" s="32"/>
      <c r="E42" s="32"/>
      <c r="F42" s="17"/>
      <c r="G42" s="17"/>
      <c r="J42" s="19"/>
      <c r="K42" s="19"/>
      <c r="L42" s="18"/>
    </row>
    <row r="43" spans="2:12" ht="15">
      <c r="B43" s="31"/>
      <c r="C43" s="14" t="s">
        <v>6</v>
      </c>
      <c r="D43" s="24">
        <f>SUM(D41:D42)</f>
        <v>954959.1399999999</v>
      </c>
      <c r="E43" s="24"/>
      <c r="F43" s="24">
        <v>1062659.65</v>
      </c>
      <c r="G43" s="33">
        <f>D43/F43</f>
        <v>0.8986500428429742</v>
      </c>
      <c r="H43" s="19">
        <f>D43-F43</f>
        <v>-107700.51000000001</v>
      </c>
      <c r="I43" s="19"/>
      <c r="J43" s="8"/>
      <c r="K43" s="17"/>
      <c r="L43" s="18"/>
    </row>
    <row r="44" spans="2:12" ht="15" thickBot="1">
      <c r="B44" s="34"/>
      <c r="C44" s="17"/>
      <c r="D44" s="32"/>
      <c r="E44" s="32"/>
      <c r="F44" s="19"/>
      <c r="G44" s="17"/>
      <c r="H44" s="17"/>
      <c r="K44" s="17"/>
      <c r="L44" s="18"/>
    </row>
    <row r="45" spans="2:12" ht="15">
      <c r="B45" s="34" t="s">
        <v>10</v>
      </c>
      <c r="C45" s="35" t="s">
        <v>13</v>
      </c>
      <c r="D45" s="24">
        <f>D43*(100%-F45)</f>
        <v>190991.82799999995</v>
      </c>
      <c r="E45" s="24"/>
      <c r="F45" s="33">
        <v>0.8</v>
      </c>
      <c r="G45" s="19">
        <f>+D43*0.8</f>
        <v>763967.3119999999</v>
      </c>
      <c r="H45" s="19"/>
      <c r="I45" s="75" t="s">
        <v>44</v>
      </c>
      <c r="J45" s="76">
        <f>+D52</f>
        <v>763967.3119999999</v>
      </c>
      <c r="K45" s="17"/>
      <c r="L45" s="18"/>
    </row>
    <row r="46" spans="2:12" ht="15">
      <c r="B46" s="34"/>
      <c r="C46" s="20"/>
      <c r="D46" s="24"/>
      <c r="E46" s="24"/>
      <c r="F46" s="33"/>
      <c r="G46" s="19"/>
      <c r="H46" s="19"/>
      <c r="I46" s="31" t="s">
        <v>50</v>
      </c>
      <c r="J46" s="77">
        <v>719618.46</v>
      </c>
      <c r="K46" s="17"/>
      <c r="L46" s="18"/>
    </row>
    <row r="47" spans="2:12" ht="15">
      <c r="B47" s="31"/>
      <c r="C47" s="17"/>
      <c r="D47" s="19"/>
      <c r="E47" s="19"/>
      <c r="F47" s="19"/>
      <c r="G47" s="19"/>
      <c r="H47" s="19"/>
      <c r="I47" s="89" t="s">
        <v>51</v>
      </c>
      <c r="J47" s="88">
        <f>+J45-J46</f>
        <v>44348.851999999955</v>
      </c>
      <c r="K47" s="17"/>
      <c r="L47" s="18"/>
    </row>
    <row r="48" spans="2:12" ht="15">
      <c r="B48" s="31"/>
      <c r="C48" s="17" t="s">
        <v>53</v>
      </c>
      <c r="D48" s="19">
        <f>+D14</f>
        <v>81709.66</v>
      </c>
      <c r="E48" s="19"/>
      <c r="F48" s="19"/>
      <c r="G48" s="19"/>
      <c r="H48" s="19"/>
      <c r="I48" s="78"/>
      <c r="J48" s="18"/>
      <c r="K48" s="17"/>
      <c r="L48" s="18"/>
    </row>
    <row r="49" spans="2:12" ht="15">
      <c r="B49" s="31"/>
      <c r="C49" s="17" t="s">
        <v>39</v>
      </c>
      <c r="D49" s="19">
        <f>+D15</f>
        <v>62355.990000000005</v>
      </c>
      <c r="E49" s="19"/>
      <c r="F49" s="19"/>
      <c r="G49" s="19"/>
      <c r="H49" s="19"/>
      <c r="I49" s="78" t="s">
        <v>45</v>
      </c>
      <c r="J49" s="79">
        <f>+D45</f>
        <v>190991.82799999995</v>
      </c>
      <c r="K49" s="17"/>
      <c r="L49" s="18"/>
    </row>
    <row r="50" spans="2:12" ht="15" thickBot="1">
      <c r="B50" s="31"/>
      <c r="C50" s="17" t="s">
        <v>40</v>
      </c>
      <c r="D50" s="19">
        <f>+D20</f>
        <v>53421.76</v>
      </c>
      <c r="E50" s="19"/>
      <c r="F50" s="19"/>
      <c r="G50" s="19"/>
      <c r="H50" s="19"/>
      <c r="I50" s="78" t="s">
        <v>46</v>
      </c>
      <c r="J50" s="79">
        <f>+D51</f>
        <v>197487.41000000003</v>
      </c>
      <c r="K50" s="17"/>
      <c r="L50" s="18"/>
    </row>
    <row r="51" spans="2:12" ht="15" thickBot="1">
      <c r="B51" s="31"/>
      <c r="C51" s="14" t="s">
        <v>16</v>
      </c>
      <c r="D51" s="36">
        <f>SUM(D48:D50)</f>
        <v>197487.41000000003</v>
      </c>
      <c r="E51" s="24"/>
      <c r="F51" s="37" t="s">
        <v>14</v>
      </c>
      <c r="G51" s="38">
        <f>D45-D51</f>
        <v>-6495.582000000082</v>
      </c>
      <c r="H51" s="19"/>
      <c r="I51" s="80" t="s">
        <v>47</v>
      </c>
      <c r="J51" s="81">
        <f>+J49-J50</f>
        <v>-6495.582000000082</v>
      </c>
      <c r="K51" s="17"/>
      <c r="L51" s="18"/>
    </row>
    <row r="52" spans="2:12" ht="15" thickBot="1">
      <c r="B52" s="31"/>
      <c r="C52" s="14" t="s">
        <v>15</v>
      </c>
      <c r="D52" s="24">
        <f>D43*F45</f>
        <v>763967.3119999999</v>
      </c>
      <c r="E52" s="24"/>
      <c r="F52" s="39"/>
      <c r="G52" s="40"/>
      <c r="H52" s="40"/>
      <c r="I52" s="40"/>
      <c r="J52" s="17"/>
      <c r="K52" s="17"/>
      <c r="L52" s="18"/>
    </row>
    <row r="53" spans="2:12" ht="15" thickBot="1">
      <c r="B53" s="31"/>
      <c r="C53" s="17"/>
      <c r="D53" s="17"/>
      <c r="E53" s="17"/>
      <c r="F53" s="37" t="s">
        <v>11</v>
      </c>
      <c r="G53" s="38">
        <f>+D52+G51</f>
        <v>757471.7299999999</v>
      </c>
      <c r="H53" s="19"/>
      <c r="I53" s="19"/>
      <c r="J53" s="17"/>
      <c r="K53" s="17"/>
      <c r="L53" s="18"/>
    </row>
    <row r="54" spans="2:12" ht="15">
      <c r="B54" s="31"/>
      <c r="C54" s="14" t="s">
        <v>8</v>
      </c>
      <c r="D54" s="24">
        <f>D52+D51</f>
        <v>961454.722</v>
      </c>
      <c r="E54" s="24"/>
      <c r="F54" s="24"/>
      <c r="G54" s="17"/>
      <c r="H54" s="17"/>
      <c r="I54" s="17"/>
      <c r="J54" s="17"/>
      <c r="K54" s="17"/>
      <c r="L54" s="18"/>
    </row>
    <row r="55" spans="2:12" ht="15">
      <c r="B55" s="31"/>
      <c r="C55" s="17"/>
      <c r="D55" s="17"/>
      <c r="E55" s="17"/>
      <c r="F55" s="17"/>
      <c r="G55" s="17"/>
      <c r="H55" s="17"/>
      <c r="I55" s="90"/>
      <c r="J55" s="17"/>
      <c r="K55" s="17"/>
      <c r="L55" s="18"/>
    </row>
    <row r="56" spans="2:16" ht="15" thickBot="1">
      <c r="B56" s="41" t="s">
        <v>12</v>
      </c>
      <c r="C56" s="21"/>
      <c r="D56" s="93">
        <f>D54-D43</f>
        <v>6495.582000000053</v>
      </c>
      <c r="E56" s="22"/>
      <c r="F56" s="22"/>
      <c r="G56" s="22"/>
      <c r="H56" s="22"/>
      <c r="I56" s="22"/>
      <c r="J56" s="22"/>
      <c r="K56" s="22"/>
      <c r="L56" s="23"/>
      <c r="M56" s="2"/>
      <c r="N56" s="2"/>
      <c r="O56" s="2"/>
      <c r="P56" s="2"/>
    </row>
    <row r="57" spans="2:16" ht="13.5">
      <c r="B57" s="2"/>
      <c r="C57" s="2"/>
      <c r="D57" s="3" t="s">
        <v>42</v>
      </c>
      <c r="E57" s="9"/>
      <c r="F57" s="9"/>
      <c r="G57" s="9"/>
      <c r="H57" s="9"/>
      <c r="I57" s="9"/>
      <c r="J57" s="9"/>
      <c r="K57" s="2"/>
      <c r="L57" s="2"/>
      <c r="M57" s="4"/>
      <c r="N57" s="2"/>
      <c r="O57" s="2"/>
      <c r="P57" s="2"/>
    </row>
    <row r="58" spans="2:12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3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8"/>
    </row>
    <row r="60" spans="2:12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3.5"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</row>
    <row r="64" spans="2:12" ht="13.5">
      <c r="B64" s="2"/>
      <c r="C64" s="3"/>
      <c r="D64" s="9"/>
      <c r="E64" s="9"/>
      <c r="F64" s="9"/>
      <c r="G64" s="9"/>
      <c r="H64" s="9"/>
      <c r="I64" s="9"/>
      <c r="J64" s="9"/>
      <c r="K64" s="2"/>
      <c r="L64" s="2"/>
    </row>
    <row r="65" spans="2:12" ht="13.5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</row>
    <row r="66" ht="13.5">
      <c r="C66" s="8"/>
    </row>
    <row r="67" ht="13.5">
      <c r="C67" s="8"/>
    </row>
    <row r="68" ht="13.5">
      <c r="C68" s="8"/>
    </row>
    <row r="69" ht="13.5">
      <c r="C69" s="8"/>
    </row>
    <row r="70" ht="13.5">
      <c r="C70" s="8"/>
    </row>
    <row r="71" ht="13.5">
      <c r="C71" s="8"/>
    </row>
    <row r="72" ht="13.5">
      <c r="C72" s="8"/>
    </row>
    <row r="73" ht="13.5">
      <c r="C73" s="8"/>
    </row>
    <row r="74" ht="13.5">
      <c r="C74" s="8"/>
    </row>
    <row r="75" ht="13.5">
      <c r="C75" s="8"/>
    </row>
    <row r="76" ht="13.5">
      <c r="C76" s="8"/>
    </row>
    <row r="77" ht="13.5">
      <c r="C77" s="8"/>
    </row>
    <row r="78" ht="13.5">
      <c r="C78" s="8"/>
    </row>
    <row r="79" ht="13.5">
      <c r="C79" s="8"/>
    </row>
    <row r="80" ht="13.5">
      <c r="C80" s="8"/>
    </row>
    <row r="81" ht="13.5">
      <c r="C81" s="8"/>
    </row>
    <row r="82" ht="13.5">
      <c r="C82" s="8"/>
    </row>
    <row r="83" ht="13.5">
      <c r="C83" s="8"/>
    </row>
    <row r="84" ht="13.5">
      <c r="C84" s="8"/>
    </row>
    <row r="85" ht="13.5">
      <c r="C85" s="8"/>
    </row>
    <row r="86" ht="13.5">
      <c r="C86" s="8"/>
    </row>
    <row r="87" ht="13.5">
      <c r="C87" s="8"/>
    </row>
    <row r="88" ht="13.5">
      <c r="C88" s="8"/>
    </row>
    <row r="89" ht="13.5">
      <c r="C89" s="8"/>
    </row>
    <row r="90" ht="13.5">
      <c r="C90" s="8"/>
    </row>
    <row r="91" ht="13.5">
      <c r="C91" s="8"/>
    </row>
    <row r="92" ht="13.5">
      <c r="C92" s="8"/>
    </row>
    <row r="93" ht="13.5">
      <c r="C93" s="8"/>
    </row>
    <row r="94" ht="13.5">
      <c r="C94" s="8"/>
    </row>
    <row r="95" ht="13.5">
      <c r="C95" s="8"/>
    </row>
    <row r="96" ht="13.5">
      <c r="C96" s="8"/>
    </row>
    <row r="97" ht="13.5">
      <c r="C97" s="8"/>
    </row>
    <row r="98" ht="13.5">
      <c r="C98" s="8"/>
    </row>
    <row r="99" ht="13.5">
      <c r="C99" s="8"/>
    </row>
    <row r="100" ht="13.5">
      <c r="C100" s="8"/>
    </row>
    <row r="101" ht="13.5">
      <c r="C101" s="8"/>
    </row>
    <row r="102" ht="13.5">
      <c r="C102" s="8"/>
    </row>
    <row r="103" ht="13.5">
      <c r="C103" s="8"/>
    </row>
    <row r="104" ht="13.5">
      <c r="C104" s="8"/>
    </row>
    <row r="107" ht="13.5">
      <c r="C107" s="8"/>
    </row>
  </sheetData>
  <sheetProtection/>
  <printOptions horizontalCentered="1"/>
  <pageMargins left="0.2" right="0.2" top="0.2362204724409449" bottom="0.2362204724409449" header="0.15748031496062992" footer="0.15748031496062992"/>
  <pageSetup cellComments="asDisplayed" fitToHeight="1" fitToWidth="1" horizontalDpi="600" verticalDpi="600" orientation="landscape" paperSize="9" scale="63" r:id="rId1"/>
  <headerFooter alignWithMargins="0">
    <oddFooter>&amp;LPrepared by CLESPIAUCQ &amp;D&amp;RPage 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PME-Conseils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CLESPIAUCQ</dc:creator>
  <cp:keywords/>
  <dc:description/>
  <cp:lastModifiedBy>Myriam De Feyter</cp:lastModifiedBy>
  <cp:lastPrinted>2016-09-06T06:55:46Z</cp:lastPrinted>
  <dcterms:created xsi:type="dcterms:W3CDTF">2003-07-04T17:06:03Z</dcterms:created>
  <dcterms:modified xsi:type="dcterms:W3CDTF">2017-01-28T08:42:51Z</dcterms:modified>
  <cp:category/>
  <cp:version/>
  <cp:contentType/>
  <cp:contentStatus/>
</cp:coreProperties>
</file>